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4795" windowHeight="1023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8" i="1"/>
  <c r="F8" s="1"/>
  <c r="D8" s="1"/>
  <c r="C28"/>
  <c r="C39"/>
  <c r="C40"/>
  <c r="C38"/>
  <c r="C15"/>
  <c r="C6"/>
  <c r="C27"/>
  <c r="C12"/>
  <c r="C9"/>
  <c r="C17"/>
  <c r="C22"/>
  <c r="C37"/>
  <c r="C30"/>
  <c r="C19"/>
  <c r="C43"/>
  <c r="C8"/>
  <c r="C41"/>
  <c r="C29"/>
  <c r="C32"/>
  <c r="C10"/>
  <c r="C35"/>
  <c r="C7"/>
  <c r="C11"/>
  <c r="C31"/>
  <c r="C20"/>
  <c r="C34"/>
  <c r="C24"/>
  <c r="C42"/>
  <c r="C23"/>
  <c r="C18"/>
  <c r="C14"/>
  <c r="C36"/>
  <c r="C26"/>
  <c r="C21"/>
  <c r="C25"/>
  <c r="C16"/>
  <c r="C13"/>
  <c r="C5"/>
  <c r="C33"/>
  <c r="F28"/>
  <c r="D28" s="1"/>
  <c r="F39"/>
  <c r="D39" s="1"/>
  <c r="F40"/>
  <c r="D40" s="1"/>
  <c r="F38"/>
  <c r="D38" s="1"/>
  <c r="F15"/>
  <c r="D15" s="1"/>
  <c r="F6"/>
  <c r="D6" s="1"/>
  <c r="F27"/>
  <c r="D27" s="1"/>
  <c r="F12"/>
  <c r="D12" s="1"/>
  <c r="F9"/>
  <c r="D9" s="1"/>
  <c r="F17"/>
  <c r="D17" s="1"/>
  <c r="F22"/>
  <c r="D22" s="1"/>
  <c r="F37"/>
  <c r="D37" s="1"/>
  <c r="F30"/>
  <c r="D30" s="1"/>
  <c r="F19"/>
  <c r="D19" s="1"/>
  <c r="F43"/>
  <c r="D43" s="1"/>
  <c r="F41"/>
  <c r="D41" s="1"/>
  <c r="F29"/>
  <c r="D29" s="1"/>
  <c r="F32"/>
  <c r="D32" s="1"/>
  <c r="F10"/>
  <c r="D10" s="1"/>
  <c r="F35"/>
  <c r="D35" s="1"/>
  <c r="F7"/>
  <c r="D7" s="1"/>
  <c r="F11"/>
  <c r="D11" s="1"/>
  <c r="F31"/>
  <c r="D31" s="1"/>
  <c r="F20"/>
  <c r="D20" s="1"/>
  <c r="F34"/>
  <c r="D34" s="1"/>
  <c r="F24"/>
  <c r="D24" s="1"/>
  <c r="F42"/>
  <c r="D42" s="1"/>
  <c r="F23"/>
  <c r="D23" s="1"/>
  <c r="F33"/>
  <c r="D33" s="1"/>
  <c r="F18"/>
  <c r="D18" s="1"/>
  <c r="F14"/>
  <c r="D14" s="1"/>
  <c r="F36"/>
  <c r="D36" s="1"/>
  <c r="F26"/>
  <c r="D26" s="1"/>
  <c r="F21"/>
  <c r="D21" s="1"/>
  <c r="F25"/>
  <c r="D25" s="1"/>
  <c r="F16"/>
  <c r="D16" s="1"/>
  <c r="F13"/>
  <c r="D13" s="1"/>
  <c r="F5"/>
  <c r="D5" s="1"/>
  <c r="E36"/>
  <c r="E28"/>
  <c r="E39"/>
  <c r="E15"/>
  <c r="E6"/>
  <c r="E27"/>
  <c r="E12"/>
  <c r="E9"/>
  <c r="E17"/>
  <c r="E22"/>
  <c r="E37"/>
  <c r="E30"/>
  <c r="E19"/>
  <c r="E43"/>
  <c r="E41"/>
  <c r="E29"/>
  <c r="E32"/>
  <c r="E10"/>
  <c r="E35"/>
  <c r="E7"/>
  <c r="E11"/>
  <c r="E31"/>
  <c r="E20"/>
  <c r="E34"/>
  <c r="E23"/>
  <c r="E33"/>
  <c r="E18"/>
  <c r="E14"/>
  <c r="E26"/>
  <c r="E21"/>
  <c r="E25"/>
  <c r="E16"/>
  <c r="E13"/>
  <c r="E5"/>
</calcChain>
</file>

<file path=xl/sharedStrings.xml><?xml version="1.0" encoding="utf-8"?>
<sst xmlns="http://schemas.openxmlformats.org/spreadsheetml/2006/main" count="164" uniqueCount="107">
  <si>
    <t xml:space="preserve">Marca  </t>
  </si>
  <si>
    <t xml:space="preserve">Marca alterna.  </t>
  </si>
  <si>
    <t xml:space="preserve">Valor  regla  </t>
  </si>
  <si>
    <t xml:space="preserve">Valor real  </t>
  </si>
  <si>
    <t xml:space="preserve"> Formula  </t>
  </si>
  <si>
    <t>Uso</t>
  </si>
  <si>
    <t xml:space="preserve">c </t>
  </si>
  <si>
    <t xml:space="preserve">  </t>
  </si>
  <si>
    <t>Volumen del cilindro</t>
  </si>
  <si>
    <t xml:space="preserve">r </t>
  </si>
  <si>
    <t xml:space="preserve">(p / 180) </t>
  </si>
  <si>
    <t>Radianes a grados</t>
  </si>
  <si>
    <t xml:space="preserve">r" </t>
  </si>
  <si>
    <t xml:space="preserve">s </t>
  </si>
  <si>
    <t xml:space="preserve">3600 * (180 / p) </t>
  </si>
  <si>
    <t>Segundos a radianes</t>
  </si>
  <si>
    <t xml:space="preserve">r' </t>
  </si>
  <si>
    <t xml:space="preserve">m </t>
  </si>
  <si>
    <t xml:space="preserve">60 * (180 / p) </t>
  </si>
  <si>
    <t>Minutos a radianes</t>
  </si>
  <si>
    <t xml:space="preserve"> </t>
  </si>
  <si>
    <t xml:space="preserve">c1 </t>
  </si>
  <si>
    <t xml:space="preserve">C </t>
  </si>
  <si>
    <t xml:space="preserve">r11 </t>
  </si>
  <si>
    <t xml:space="preserve">rg </t>
  </si>
  <si>
    <t>r" en sistema centesimal</t>
  </si>
  <si>
    <t xml:space="preserve">Q </t>
  </si>
  <si>
    <t xml:space="preserve">V </t>
  </si>
  <si>
    <t>sin 1º = tan 1º</t>
  </si>
  <si>
    <t xml:space="preserve">L </t>
  </si>
  <si>
    <t>loge 10</t>
  </si>
  <si>
    <t xml:space="preserve">U </t>
  </si>
  <si>
    <t>Reciproca de Q</t>
  </si>
  <si>
    <t xml:space="preserve">M </t>
  </si>
  <si>
    <t xml:space="preserve">1/p </t>
  </si>
  <si>
    <t xml:space="preserve">g </t>
  </si>
  <si>
    <t xml:space="preserve">gF </t>
  </si>
  <si>
    <t>Aceleración gravitacional m/s2</t>
  </si>
  <si>
    <t xml:space="preserve">gE </t>
  </si>
  <si>
    <t>Aceleración gravitacional ft/s2</t>
  </si>
  <si>
    <t xml:space="preserve">R </t>
  </si>
  <si>
    <t xml:space="preserve">180 / p </t>
  </si>
  <si>
    <t>Grados a radianes</t>
  </si>
  <si>
    <t xml:space="preserve">n' </t>
  </si>
  <si>
    <t>Seno de un minuto</t>
  </si>
  <si>
    <t xml:space="preserve">n'' </t>
  </si>
  <si>
    <t>Seno de un segundo</t>
  </si>
  <si>
    <t xml:space="preserve">m' </t>
  </si>
  <si>
    <t>Minutos a grados</t>
  </si>
  <si>
    <t xml:space="preserve">S </t>
  </si>
  <si>
    <t xml:space="preserve">N </t>
  </si>
  <si>
    <t xml:space="preserve">v </t>
  </si>
  <si>
    <t>Usado en la escala K para (p/6)*d3</t>
  </si>
  <si>
    <t>Usado en la escala K para (p*4/3)*r3</t>
  </si>
  <si>
    <t xml:space="preserve">q </t>
  </si>
  <si>
    <t xml:space="preserve">rq </t>
  </si>
  <si>
    <t xml:space="preserve">Z </t>
  </si>
  <si>
    <t xml:space="preserve">360 / 365 </t>
  </si>
  <si>
    <t>Interés de 12 meses de 30 días</t>
  </si>
  <si>
    <t xml:space="preserve">e </t>
  </si>
  <si>
    <t xml:space="preserve">le </t>
  </si>
  <si>
    <t xml:space="preserve">log10e </t>
  </si>
  <si>
    <t>log e a base 10</t>
  </si>
  <si>
    <t xml:space="preserve">d </t>
  </si>
  <si>
    <t xml:space="preserve">200 / p </t>
  </si>
  <si>
    <t>Grados en un radian (400g sistema centesimal )</t>
  </si>
  <si>
    <t xml:space="preserve">r10 </t>
  </si>
  <si>
    <t xml:space="preserve">c10 </t>
  </si>
  <si>
    <t xml:space="preserve">r2 </t>
  </si>
  <si>
    <t xml:space="preserve">r3 </t>
  </si>
  <si>
    <t xml:space="preserve">re </t>
  </si>
  <si>
    <t xml:space="preserve">1/e </t>
  </si>
  <si>
    <t>(p')2</t>
  </si>
  <si>
    <t xml:space="preserve">s' </t>
  </si>
  <si>
    <t>(p')2/60</t>
  </si>
  <si>
    <t xml:space="preserve">PS </t>
  </si>
  <si>
    <t xml:space="preserve">HP </t>
  </si>
  <si>
    <t xml:space="preserve">EHP </t>
  </si>
  <si>
    <t>English Horse Power (watt/HP)</t>
  </si>
  <si>
    <t>cms a pulgadas</t>
  </si>
  <si>
    <t>Pi</t>
  </si>
  <si>
    <t xml:space="preserve">sqr( (4 / pi)) </t>
  </si>
  <si>
    <t xml:space="preserve">sqr( (40 / p)) </t>
  </si>
  <si>
    <t>1/60</t>
  </si>
  <si>
    <t>4 * pi</t>
  </si>
  <si>
    <t>2 * pi</t>
  </si>
  <si>
    <t xml:space="preserve">1 / (2 * pi) </t>
  </si>
  <si>
    <t xml:space="preserve">pi / 6 </t>
  </si>
  <si>
    <t xml:space="preserve">pi * 4 / 3 </t>
  </si>
  <si>
    <t xml:space="preserve">pi / 4 </t>
  </si>
  <si>
    <t xml:space="preserve">4 / pi </t>
  </si>
  <si>
    <t xml:space="preserve">sqr(10) </t>
  </si>
  <si>
    <t xml:space="preserve">cubr(10) </t>
  </si>
  <si>
    <t xml:space="preserve">sqr(2) </t>
  </si>
  <si>
    <t xml:space="preserve">sqr(3) </t>
  </si>
  <si>
    <t xml:space="preserve">(60*(180/p)^2/60 </t>
  </si>
  <si>
    <t>(60*(180/p))^2</t>
  </si>
  <si>
    <t xml:space="preserve">1 PS (hp DIN) = 0.7354 kW </t>
  </si>
  <si>
    <t xml:space="preserve">1 HP (hp electr)= 0.7460 kW </t>
  </si>
  <si>
    <t>1 HP (hp UK) = 0.7457 kW</t>
  </si>
  <si>
    <t>l10</t>
  </si>
  <si>
    <t>q'</t>
  </si>
  <si>
    <t>P</t>
  </si>
  <si>
    <t>200/pi/100/100</t>
  </si>
  <si>
    <t>Gauge Points</t>
  </si>
  <si>
    <t>Inversa</t>
  </si>
  <si>
    <t>Valor Inv.</t>
  </si>
</sst>
</file>

<file path=xl/styles.xml><?xml version="1.0" encoding="utf-8"?>
<styleSheet xmlns="http://schemas.openxmlformats.org/spreadsheetml/2006/main">
  <numFmts count="3">
    <numFmt numFmtId="164" formatCode="0.000\ \ \ \ \ \ E+00"/>
    <numFmt numFmtId="165" formatCode="0.00000\ \ \ E+00"/>
    <numFmt numFmtId="166" formatCode="0.000"/>
  </numFmts>
  <fonts count="4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onsolas"/>
      <family val="3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7" fontId="1" fillId="0" borderId="0" xfId="0" quotePrefix="1" applyNumberFormat="1" applyFont="1"/>
    <xf numFmtId="0" fontId="1" fillId="0" borderId="0" xfId="0" quotePrefix="1" applyFont="1"/>
    <xf numFmtId="164" fontId="1" fillId="0" borderId="0" xfId="0" applyNumberFormat="1" applyFont="1"/>
    <xf numFmtId="49" fontId="1" fillId="2" borderId="0" xfId="0" applyNumberFormat="1" applyFont="1" applyFill="1" applyAlignment="1">
      <alignment vertical="top" wrapText="1"/>
    </xf>
    <xf numFmtId="165" fontId="2" fillId="0" borderId="0" xfId="0" applyNumberFormat="1" applyFont="1"/>
    <xf numFmtId="166" fontId="1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A3" sqref="A3"/>
    </sheetView>
  </sheetViews>
  <sheetFormatPr baseColWidth="10" defaultRowHeight="11.25"/>
  <cols>
    <col min="1" max="1" width="5.140625" style="1" customWidth="1"/>
    <col min="2" max="2" width="6" style="1" customWidth="1"/>
    <col min="3" max="4" width="5.42578125" style="1" customWidth="1"/>
    <col min="5" max="5" width="13.42578125" style="4" customWidth="1"/>
    <col min="6" max="6" width="13.28515625" style="4" customWidth="1"/>
    <col min="7" max="7" width="17.5703125" style="1" customWidth="1"/>
    <col min="8" max="8" width="32.7109375" style="1" customWidth="1"/>
    <col min="9" max="16384" width="11.42578125" style="1"/>
  </cols>
  <sheetData>
    <row r="1" spans="1:8" ht="23.25">
      <c r="A1" s="8" t="s">
        <v>104</v>
      </c>
      <c r="B1" s="8"/>
      <c r="C1" s="8"/>
      <c r="D1" s="8"/>
      <c r="E1" s="8"/>
      <c r="F1" s="8"/>
      <c r="G1" s="8"/>
      <c r="H1" s="8"/>
    </row>
    <row r="4" spans="1:8" ht="23.25" customHeight="1">
      <c r="A4" s="5" t="s">
        <v>0</v>
      </c>
      <c r="B4" s="5" t="s">
        <v>1</v>
      </c>
      <c r="C4" s="5" t="s">
        <v>2</v>
      </c>
      <c r="D4" s="5" t="s">
        <v>106</v>
      </c>
      <c r="E4" s="5" t="s">
        <v>3</v>
      </c>
      <c r="F4" s="5" t="s">
        <v>105</v>
      </c>
      <c r="G4" s="5" t="s">
        <v>4</v>
      </c>
      <c r="H4" s="5" t="s">
        <v>5</v>
      </c>
    </row>
    <row r="5" spans="1:8">
      <c r="A5" s="1" t="s">
        <v>6</v>
      </c>
      <c r="B5" s="1" t="s">
        <v>7</v>
      </c>
      <c r="C5" s="7">
        <f t="shared" ref="C5:C43" si="0">VALUE(MID(TEXT(E5,"0,00000  E+##"),1,5))</f>
        <v>1.1279999999999999</v>
      </c>
      <c r="D5" s="7">
        <f t="shared" ref="D5:D43" si="1">VALUE(MID(TEXT(F5,"0,00000  E+##"),1,5))</f>
        <v>8.8620000000000001</v>
      </c>
      <c r="E5" s="6">
        <f>SQRT(4/PI())</f>
        <v>1.1283791670955126</v>
      </c>
      <c r="F5" s="6">
        <f t="shared" ref="F5:F43" si="2">1/E5</f>
        <v>0.88622692545275805</v>
      </c>
      <c r="G5" s="1" t="s">
        <v>81</v>
      </c>
      <c r="H5" s="1" t="s">
        <v>8</v>
      </c>
    </row>
    <row r="6" spans="1:8">
      <c r="A6" s="1" t="s">
        <v>13</v>
      </c>
      <c r="B6" s="1" t="s">
        <v>7</v>
      </c>
      <c r="C6" s="7">
        <f t="shared" si="0"/>
        <v>1.181</v>
      </c>
      <c r="D6" s="7">
        <f t="shared" si="1"/>
        <v>8.4610000000000003</v>
      </c>
      <c r="E6" s="6">
        <f>(60*180/PI())^2</f>
        <v>11818102.86004228</v>
      </c>
      <c r="F6" s="6">
        <f t="shared" si="2"/>
        <v>8.4615949940752373E-8</v>
      </c>
      <c r="G6" s="1" t="s">
        <v>96</v>
      </c>
      <c r="H6" s="1" t="s">
        <v>72</v>
      </c>
    </row>
    <row r="7" spans="1:8">
      <c r="A7" s="1" t="s">
        <v>49</v>
      </c>
      <c r="B7" s="1" t="s">
        <v>7</v>
      </c>
      <c r="C7" s="7">
        <f t="shared" si="0"/>
        <v>1.256</v>
      </c>
      <c r="D7" s="7">
        <f t="shared" si="1"/>
        <v>7.9569999999999999</v>
      </c>
      <c r="E7" s="6">
        <f>4*PI()</f>
        <v>12.566370614359172</v>
      </c>
      <c r="F7" s="6">
        <f t="shared" si="2"/>
        <v>7.9577471545947673E-2</v>
      </c>
      <c r="G7" s="1" t="s">
        <v>84</v>
      </c>
      <c r="H7" s="1" t="s">
        <v>20</v>
      </c>
    </row>
    <row r="8" spans="1:8">
      <c r="A8" s="1" t="s">
        <v>55</v>
      </c>
      <c r="B8" s="1" t="s">
        <v>7</v>
      </c>
      <c r="C8" s="7">
        <f t="shared" si="0"/>
        <v>1.2729999999999999</v>
      </c>
      <c r="D8" s="7">
        <f t="shared" si="1"/>
        <v>7.8529999999999998</v>
      </c>
      <c r="E8" s="6">
        <f>4/PI()</f>
        <v>1.2732395447351628</v>
      </c>
      <c r="F8" s="6">
        <f t="shared" si="2"/>
        <v>0.78539816339744828</v>
      </c>
      <c r="G8" s="1" t="s">
        <v>90</v>
      </c>
      <c r="H8" s="1" t="s">
        <v>20</v>
      </c>
    </row>
    <row r="9" spans="1:8">
      <c r="A9" s="1" t="s">
        <v>68</v>
      </c>
      <c r="B9" s="1" t="s">
        <v>7</v>
      </c>
      <c r="C9" s="7">
        <f t="shared" si="0"/>
        <v>1.4139999999999999</v>
      </c>
      <c r="D9" s="7">
        <f t="shared" si="1"/>
        <v>7.0709999999999997</v>
      </c>
      <c r="E9" s="6">
        <f>SQRT(2)</f>
        <v>1.4142135623730951</v>
      </c>
      <c r="F9" s="6">
        <f t="shared" si="2"/>
        <v>0.70710678118654746</v>
      </c>
      <c r="G9" s="1" t="s">
        <v>93</v>
      </c>
      <c r="H9" s="1" t="s">
        <v>20</v>
      </c>
    </row>
    <row r="10" spans="1:8">
      <c r="A10" s="1" t="s">
        <v>102</v>
      </c>
      <c r="B10" s="1" t="s">
        <v>101</v>
      </c>
      <c r="C10" s="7">
        <f t="shared" si="0"/>
        <v>1.591</v>
      </c>
      <c r="D10" s="7">
        <f t="shared" si="1"/>
        <v>6.2830000000000004</v>
      </c>
      <c r="E10" s="6">
        <f>1/2/PI()</f>
        <v>0.15915494309189535</v>
      </c>
      <c r="F10" s="6">
        <f t="shared" si="2"/>
        <v>6.2831853071795862</v>
      </c>
      <c r="G10" s="1" t="s">
        <v>86</v>
      </c>
      <c r="H10" s="1" t="s">
        <v>20</v>
      </c>
    </row>
    <row r="11" spans="1:8">
      <c r="A11" s="1" t="s">
        <v>47</v>
      </c>
      <c r="B11" s="1" t="s">
        <v>7</v>
      </c>
      <c r="C11" s="7">
        <f t="shared" si="0"/>
        <v>1.6659999999999999</v>
      </c>
      <c r="D11" s="7">
        <f t="shared" si="1"/>
        <v>6</v>
      </c>
      <c r="E11" s="6">
        <f>1/60</f>
        <v>1.6666666666666666E-2</v>
      </c>
      <c r="F11" s="6">
        <f t="shared" si="2"/>
        <v>60</v>
      </c>
      <c r="G11" s="2" t="s">
        <v>83</v>
      </c>
      <c r="H11" s="1" t="s">
        <v>48</v>
      </c>
    </row>
    <row r="12" spans="1:8">
      <c r="A12" s="1" t="s">
        <v>69</v>
      </c>
      <c r="B12" s="1" t="s">
        <v>7</v>
      </c>
      <c r="C12" s="7">
        <f t="shared" si="0"/>
        <v>1.732</v>
      </c>
      <c r="D12" s="7">
        <f t="shared" si="1"/>
        <v>5.7729999999999997</v>
      </c>
      <c r="E12" s="6">
        <f>SQRT(3)</f>
        <v>1.7320508075688772</v>
      </c>
      <c r="F12" s="6">
        <f t="shared" si="2"/>
        <v>0.57735026918962584</v>
      </c>
      <c r="G12" s="1" t="s">
        <v>94</v>
      </c>
      <c r="H12" s="1" t="s">
        <v>20</v>
      </c>
    </row>
    <row r="13" spans="1:8">
      <c r="A13" s="1" t="s">
        <v>9</v>
      </c>
      <c r="B13" s="1" t="s">
        <v>7</v>
      </c>
      <c r="C13" s="7">
        <f t="shared" si="0"/>
        <v>1.7450000000000001</v>
      </c>
      <c r="D13" s="7">
        <f t="shared" si="1"/>
        <v>5.7290000000000001</v>
      </c>
      <c r="E13" s="6">
        <f>PI()/180</f>
        <v>1.7453292519943295E-2</v>
      </c>
      <c r="F13" s="6">
        <f t="shared" si="2"/>
        <v>57.295779513082323</v>
      </c>
      <c r="G13" s="1" t="s">
        <v>10</v>
      </c>
      <c r="H13" s="1" t="s">
        <v>11</v>
      </c>
    </row>
    <row r="14" spans="1:8">
      <c r="A14" s="1" t="s">
        <v>26</v>
      </c>
      <c r="B14" s="1" t="s">
        <v>27</v>
      </c>
      <c r="C14" s="7">
        <f t="shared" si="0"/>
        <v>1.7450000000000001</v>
      </c>
      <c r="D14" s="7">
        <f t="shared" si="1"/>
        <v>5.7290000000000001</v>
      </c>
      <c r="E14" s="6">
        <f>SIN(PI()/180)</f>
        <v>1.7452406437283512E-2</v>
      </c>
      <c r="F14" s="6">
        <f t="shared" si="2"/>
        <v>57.298688498550185</v>
      </c>
      <c r="G14" s="1" t="s">
        <v>7</v>
      </c>
      <c r="H14" s="1" t="s">
        <v>28</v>
      </c>
    </row>
    <row r="15" spans="1:8">
      <c r="A15" s="1" t="s">
        <v>73</v>
      </c>
      <c r="B15" s="1" t="s">
        <v>7</v>
      </c>
      <c r="C15" s="7">
        <f t="shared" si="0"/>
        <v>1.9690000000000001</v>
      </c>
      <c r="D15" s="7">
        <f t="shared" si="1"/>
        <v>5.0759999999999996</v>
      </c>
      <c r="E15" s="6">
        <f>(60*180/PI())^2/60</f>
        <v>196968.38100070466</v>
      </c>
      <c r="F15" s="6">
        <f t="shared" si="2"/>
        <v>5.0769569964451422E-6</v>
      </c>
      <c r="G15" s="1" t="s">
        <v>95</v>
      </c>
      <c r="H15" s="1" t="s">
        <v>74</v>
      </c>
    </row>
    <row r="16" spans="1:8">
      <c r="A16" s="1" t="s">
        <v>12</v>
      </c>
      <c r="B16" s="1" t="s">
        <v>13</v>
      </c>
      <c r="C16" s="7">
        <f t="shared" si="0"/>
        <v>2.0619999999999998</v>
      </c>
      <c r="D16" s="7">
        <f t="shared" si="1"/>
        <v>4.8479999999999999</v>
      </c>
      <c r="E16" s="6">
        <f>3600*180/PI()</f>
        <v>206264.80624709636</v>
      </c>
      <c r="F16" s="6">
        <f t="shared" si="2"/>
        <v>4.8481368110953598E-6</v>
      </c>
      <c r="G16" s="1" t="s">
        <v>14</v>
      </c>
      <c r="H16" s="1" t="s">
        <v>15</v>
      </c>
    </row>
    <row r="17" spans="1:8">
      <c r="A17" s="1" t="s">
        <v>67</v>
      </c>
      <c r="B17" s="1" t="s">
        <v>7</v>
      </c>
      <c r="C17" s="7">
        <f t="shared" si="0"/>
        <v>2.1539999999999999</v>
      </c>
      <c r="D17" s="7">
        <f t="shared" si="1"/>
        <v>4.641</v>
      </c>
      <c r="E17" s="6">
        <f>POWER(10,(1/3))</f>
        <v>2.1544346900318838</v>
      </c>
      <c r="F17" s="6">
        <f t="shared" si="2"/>
        <v>0.46415888336127786</v>
      </c>
      <c r="G17" s="1" t="s">
        <v>92</v>
      </c>
      <c r="H17" s="1" t="s">
        <v>20</v>
      </c>
    </row>
    <row r="18" spans="1:8">
      <c r="A18" s="1" t="s">
        <v>29</v>
      </c>
      <c r="B18" s="1" t="s">
        <v>100</v>
      </c>
      <c r="C18" s="7">
        <f t="shared" si="0"/>
        <v>2.302</v>
      </c>
      <c r="D18" s="7">
        <f t="shared" si="1"/>
        <v>4.3419999999999996</v>
      </c>
      <c r="E18" s="6">
        <f>LOG(10,EXP(1))</f>
        <v>2.3025850929940459</v>
      </c>
      <c r="F18" s="6">
        <f t="shared" si="2"/>
        <v>0.43429448190325176</v>
      </c>
      <c r="G18" s="1" t="s">
        <v>7</v>
      </c>
      <c r="H18" s="1" t="s">
        <v>30</v>
      </c>
    </row>
    <row r="19" spans="1:8">
      <c r="A19" s="1" t="s">
        <v>59</v>
      </c>
      <c r="B19" s="1" t="s">
        <v>7</v>
      </c>
      <c r="C19" s="7">
        <f t="shared" si="0"/>
        <v>2.718</v>
      </c>
      <c r="D19" s="7">
        <f t="shared" si="1"/>
        <v>3.6779999999999999</v>
      </c>
      <c r="E19" s="6">
        <f>EXP(1)</f>
        <v>2.7182818284590451</v>
      </c>
      <c r="F19" s="6">
        <f t="shared" si="2"/>
        <v>0.36787944117144233</v>
      </c>
      <c r="G19" s="1" t="s">
        <v>59</v>
      </c>
      <c r="H19" s="1" t="s">
        <v>20</v>
      </c>
    </row>
    <row r="20" spans="1:8">
      <c r="A20" s="1" t="s">
        <v>43</v>
      </c>
      <c r="B20" s="1" t="s">
        <v>7</v>
      </c>
      <c r="C20" s="7">
        <f t="shared" si="0"/>
        <v>2.9079999999999999</v>
      </c>
      <c r="D20" s="7">
        <f t="shared" si="1"/>
        <v>3.4369999999999998</v>
      </c>
      <c r="E20" s="6">
        <f>SIN(PI()/180/60)</f>
        <v>2.9088820456342457E-4</v>
      </c>
      <c r="F20" s="6">
        <f t="shared" si="2"/>
        <v>3437.7468192663082</v>
      </c>
      <c r="G20" s="1" t="s">
        <v>7</v>
      </c>
      <c r="H20" s="1" t="s">
        <v>44</v>
      </c>
    </row>
    <row r="21" spans="1:8">
      <c r="A21" s="1" t="s">
        <v>80</v>
      </c>
      <c r="B21" s="1" t="s">
        <v>7</v>
      </c>
      <c r="C21" s="7">
        <f t="shared" si="0"/>
        <v>3.141</v>
      </c>
      <c r="D21" s="7">
        <f t="shared" si="1"/>
        <v>3.1829999999999998</v>
      </c>
      <c r="E21" s="6">
        <f>PI()</f>
        <v>3.1415926535897931</v>
      </c>
      <c r="F21" s="6">
        <f t="shared" si="2"/>
        <v>0.31830988618379069</v>
      </c>
      <c r="G21" s="1" t="s">
        <v>7</v>
      </c>
      <c r="H21" s="1" t="s">
        <v>20</v>
      </c>
    </row>
    <row r="22" spans="1:8">
      <c r="A22" s="1" t="s">
        <v>66</v>
      </c>
      <c r="B22" s="1" t="s">
        <v>7</v>
      </c>
      <c r="C22" s="7">
        <f t="shared" si="0"/>
        <v>3.1619999999999999</v>
      </c>
      <c r="D22" s="7">
        <f t="shared" si="1"/>
        <v>3.1619999999999999</v>
      </c>
      <c r="E22" s="6">
        <f>SQRT(10)</f>
        <v>3.1622776601683795</v>
      </c>
      <c r="F22" s="6">
        <f t="shared" si="2"/>
        <v>0.31622776601683794</v>
      </c>
      <c r="G22" s="1" t="s">
        <v>91</v>
      </c>
      <c r="H22" s="1" t="s">
        <v>20</v>
      </c>
    </row>
    <row r="23" spans="1:8">
      <c r="A23" s="1" t="s">
        <v>33</v>
      </c>
      <c r="B23" s="1" t="s">
        <v>34</v>
      </c>
      <c r="C23" s="7">
        <f t="shared" si="0"/>
        <v>3.1829999999999998</v>
      </c>
      <c r="D23" s="7">
        <f t="shared" si="1"/>
        <v>3.141</v>
      </c>
      <c r="E23" s="6">
        <f>1/PI()</f>
        <v>0.31830988618379069</v>
      </c>
      <c r="F23" s="6">
        <f t="shared" si="2"/>
        <v>3.1415926535897931</v>
      </c>
      <c r="G23" s="1" t="s">
        <v>7</v>
      </c>
      <c r="H23" s="1" t="s">
        <v>20</v>
      </c>
    </row>
    <row r="24" spans="1:8">
      <c r="A24" s="1" t="s">
        <v>35</v>
      </c>
      <c r="B24" s="1" t="s">
        <v>38</v>
      </c>
      <c r="C24" s="7">
        <f t="shared" si="0"/>
        <v>3.2170000000000001</v>
      </c>
      <c r="D24" s="7">
        <f t="shared" si="1"/>
        <v>3.1080000000000001</v>
      </c>
      <c r="E24" s="6">
        <v>32.17404861</v>
      </c>
      <c r="F24" s="6">
        <f t="shared" si="2"/>
        <v>3.10809501198177E-2</v>
      </c>
      <c r="G24" s="1" t="s">
        <v>7</v>
      </c>
      <c r="H24" s="1" t="s">
        <v>39</v>
      </c>
    </row>
    <row r="25" spans="1:8">
      <c r="A25" s="1" t="s">
        <v>16</v>
      </c>
      <c r="B25" s="1" t="s">
        <v>17</v>
      </c>
      <c r="C25" s="7">
        <f t="shared" si="0"/>
        <v>3.4369999999999998</v>
      </c>
      <c r="D25" s="7">
        <f t="shared" si="1"/>
        <v>2.9079999999999999</v>
      </c>
      <c r="E25" s="6">
        <f>60*180/PI()</f>
        <v>3437.7467707849396</v>
      </c>
      <c r="F25" s="6">
        <f t="shared" si="2"/>
        <v>2.9088820866572158E-4</v>
      </c>
      <c r="G25" s="1" t="s">
        <v>18</v>
      </c>
      <c r="H25" s="1" t="s">
        <v>19</v>
      </c>
    </row>
    <row r="26" spans="1:8">
      <c r="A26" s="1" t="s">
        <v>21</v>
      </c>
      <c r="B26" s="1" t="s">
        <v>22</v>
      </c>
      <c r="C26" s="7">
        <f t="shared" si="0"/>
        <v>3.5680000000000001</v>
      </c>
      <c r="D26" s="7">
        <f t="shared" si="1"/>
        <v>2.802</v>
      </c>
      <c r="E26" s="6">
        <f>SQRT(40/PI())</f>
        <v>3.5682482323055424</v>
      </c>
      <c r="F26" s="6">
        <f t="shared" si="2"/>
        <v>0.28024956081989644</v>
      </c>
      <c r="G26" s="1" t="s">
        <v>82</v>
      </c>
      <c r="H26" s="1" t="s">
        <v>8</v>
      </c>
    </row>
    <row r="27" spans="1:8">
      <c r="A27" s="1" t="s">
        <v>70</v>
      </c>
      <c r="B27" s="1" t="s">
        <v>7</v>
      </c>
      <c r="C27" s="7">
        <f t="shared" si="0"/>
        <v>3.6779999999999999</v>
      </c>
      <c r="D27" s="7">
        <f t="shared" si="1"/>
        <v>2.718</v>
      </c>
      <c r="E27" s="6">
        <f>1/EXP(1)</f>
        <v>0.36787944117144233</v>
      </c>
      <c r="F27" s="6">
        <f t="shared" si="2"/>
        <v>2.7182818284590451</v>
      </c>
      <c r="G27" s="1" t="s">
        <v>71</v>
      </c>
      <c r="H27" s="1" t="s">
        <v>20</v>
      </c>
    </row>
    <row r="28" spans="1:8">
      <c r="A28" s="1" t="s">
        <v>29</v>
      </c>
      <c r="B28" s="1" t="s">
        <v>7</v>
      </c>
      <c r="C28" s="7">
        <f t="shared" si="0"/>
        <v>3.9369999999999998</v>
      </c>
      <c r="D28" s="7">
        <f t="shared" si="1"/>
        <v>2.54</v>
      </c>
      <c r="E28" s="6">
        <f>1/25.4</f>
        <v>3.937007874015748E-2</v>
      </c>
      <c r="F28" s="6">
        <f t="shared" si="2"/>
        <v>25.4</v>
      </c>
      <c r="G28" s="1" t="s">
        <v>7</v>
      </c>
      <c r="H28" s="1" t="s">
        <v>79</v>
      </c>
    </row>
    <row r="29" spans="1:8">
      <c r="A29" s="1" t="s">
        <v>27</v>
      </c>
      <c r="B29" s="1" t="s">
        <v>7</v>
      </c>
      <c r="C29" s="7">
        <f t="shared" si="0"/>
        <v>4.1879999999999997</v>
      </c>
      <c r="D29" s="7">
        <f t="shared" si="1"/>
        <v>2.387</v>
      </c>
      <c r="E29" s="6">
        <f>PI()*4/3</f>
        <v>4.1887902047863905</v>
      </c>
      <c r="F29" s="6">
        <f t="shared" si="2"/>
        <v>0.23873241463784303</v>
      </c>
      <c r="G29" s="1" t="s">
        <v>88</v>
      </c>
      <c r="H29" s="1" t="s">
        <v>53</v>
      </c>
    </row>
    <row r="30" spans="1:8">
      <c r="A30" s="1" t="s">
        <v>60</v>
      </c>
      <c r="B30" s="1" t="s">
        <v>7</v>
      </c>
      <c r="C30" s="7">
        <f t="shared" si="0"/>
        <v>4.3419999999999996</v>
      </c>
      <c r="D30" s="7">
        <f t="shared" si="1"/>
        <v>2.302</v>
      </c>
      <c r="E30" s="6">
        <f>LOG(EXP(1),10)</f>
        <v>0.43429448190325176</v>
      </c>
      <c r="F30" s="6">
        <f t="shared" si="2"/>
        <v>2.3025850929940459</v>
      </c>
      <c r="G30" s="1" t="s">
        <v>61</v>
      </c>
      <c r="H30" s="1" t="s">
        <v>62</v>
      </c>
    </row>
    <row r="31" spans="1:8">
      <c r="A31" s="1" t="s">
        <v>45</v>
      </c>
      <c r="B31" s="1" t="s">
        <v>7</v>
      </c>
      <c r="C31" s="7">
        <f t="shared" si="0"/>
        <v>4.8479999999999999</v>
      </c>
      <c r="D31" s="7">
        <f t="shared" si="1"/>
        <v>2.0619999999999998</v>
      </c>
      <c r="E31" s="6">
        <f>SIN(PI()/180/3600)</f>
        <v>4.8481368110763677E-6</v>
      </c>
      <c r="F31" s="6">
        <f t="shared" si="2"/>
        <v>206264.80624790437</v>
      </c>
      <c r="G31" s="1" t="s">
        <v>7</v>
      </c>
      <c r="H31" s="1" t="s">
        <v>46</v>
      </c>
    </row>
    <row r="32" spans="1:8">
      <c r="A32" s="1" t="s">
        <v>51</v>
      </c>
      <c r="B32" s="1" t="s">
        <v>7</v>
      </c>
      <c r="C32" s="7">
        <f t="shared" si="0"/>
        <v>5.2350000000000003</v>
      </c>
      <c r="D32" s="7">
        <f t="shared" si="1"/>
        <v>1.909</v>
      </c>
      <c r="E32" s="6">
        <f>PI()/6</f>
        <v>0.52359877559829882</v>
      </c>
      <c r="F32" s="6">
        <f t="shared" si="2"/>
        <v>1.9098593171027443</v>
      </c>
      <c r="G32" s="1" t="s">
        <v>87</v>
      </c>
      <c r="H32" s="1" t="s">
        <v>52</v>
      </c>
    </row>
    <row r="33" spans="1:8">
      <c r="A33" s="1" t="s">
        <v>31</v>
      </c>
      <c r="B33" s="1" t="s">
        <v>7</v>
      </c>
      <c r="C33" s="7">
        <f t="shared" si="0"/>
        <v>5.7290000000000001</v>
      </c>
      <c r="D33" s="7">
        <f t="shared" si="1"/>
        <v>1.7450000000000001</v>
      </c>
      <c r="E33" s="6">
        <f>1/SIN(PI()/180)</f>
        <v>57.298688498550185</v>
      </c>
      <c r="F33" s="6">
        <f t="shared" si="2"/>
        <v>1.7452406437283512E-2</v>
      </c>
      <c r="G33" s="1" t="s">
        <v>7</v>
      </c>
      <c r="H33" s="1" t="s">
        <v>32</v>
      </c>
    </row>
    <row r="34" spans="1:8">
      <c r="A34" s="1" t="s">
        <v>40</v>
      </c>
      <c r="B34" s="1" t="s">
        <v>7</v>
      </c>
      <c r="C34" s="7">
        <f t="shared" si="0"/>
        <v>5.7290000000000001</v>
      </c>
      <c r="D34" s="7">
        <f t="shared" si="1"/>
        <v>1.7450000000000001</v>
      </c>
      <c r="E34" s="6">
        <f>180/PI()</f>
        <v>57.295779513082323</v>
      </c>
      <c r="F34" s="6">
        <f t="shared" si="2"/>
        <v>1.7453292519943295E-2</v>
      </c>
      <c r="G34" s="1" t="s">
        <v>41</v>
      </c>
      <c r="H34" s="1" t="s">
        <v>42</v>
      </c>
    </row>
    <row r="35" spans="1:8">
      <c r="A35" s="1" t="s">
        <v>50</v>
      </c>
      <c r="B35" s="1" t="s">
        <v>7</v>
      </c>
      <c r="C35" s="7">
        <f t="shared" si="0"/>
        <v>6.2830000000000004</v>
      </c>
      <c r="D35" s="7">
        <f t="shared" si="1"/>
        <v>1.591</v>
      </c>
      <c r="E35" s="6">
        <f>2*PI()</f>
        <v>6.2831853071795862</v>
      </c>
      <c r="F35" s="6">
        <f t="shared" si="2"/>
        <v>0.15915494309189535</v>
      </c>
      <c r="G35" s="1" t="s">
        <v>85</v>
      </c>
      <c r="H35" s="1" t="s">
        <v>20</v>
      </c>
    </row>
    <row r="36" spans="1:8">
      <c r="A36" s="1" t="s">
        <v>23</v>
      </c>
      <c r="B36" s="1" t="s">
        <v>24</v>
      </c>
      <c r="C36" s="7">
        <f t="shared" si="0"/>
        <v>6.3659999999999997</v>
      </c>
      <c r="D36" s="7">
        <f t="shared" si="1"/>
        <v>1.57</v>
      </c>
      <c r="E36" s="6">
        <f>200/PI()/10000</f>
        <v>6.3661977236758134E-3</v>
      </c>
      <c r="F36" s="6">
        <f t="shared" si="2"/>
        <v>157.07963267948966</v>
      </c>
      <c r="G36" s="1" t="s">
        <v>103</v>
      </c>
      <c r="H36" s="1" t="s">
        <v>25</v>
      </c>
    </row>
    <row r="37" spans="1:8">
      <c r="A37" s="1" t="s">
        <v>63</v>
      </c>
      <c r="C37" s="7">
        <f t="shared" si="0"/>
        <v>6.3659999999999997</v>
      </c>
      <c r="D37" s="7">
        <f t="shared" si="1"/>
        <v>1.57</v>
      </c>
      <c r="E37" s="6">
        <f>200/PI()</f>
        <v>63.661977236758133</v>
      </c>
      <c r="F37" s="6">
        <f t="shared" si="2"/>
        <v>1.5707963267948967E-2</v>
      </c>
      <c r="G37" s="1" t="s">
        <v>64</v>
      </c>
      <c r="H37" s="1" t="s">
        <v>65</v>
      </c>
    </row>
    <row r="38" spans="1:8">
      <c r="A38" s="1" t="s">
        <v>75</v>
      </c>
      <c r="B38" s="1" t="s">
        <v>7</v>
      </c>
      <c r="C38" s="7">
        <f t="shared" si="0"/>
        <v>7.3540000000000001</v>
      </c>
      <c r="D38" s="7">
        <f t="shared" si="1"/>
        <v>1.359</v>
      </c>
      <c r="E38" s="6">
        <v>0.73549880000000001</v>
      </c>
      <c r="F38" s="6">
        <f t="shared" si="2"/>
        <v>1.3596215248753636</v>
      </c>
      <c r="G38" s="1" t="s">
        <v>97</v>
      </c>
      <c r="H38" s="1" t="s">
        <v>20</v>
      </c>
    </row>
    <row r="39" spans="1:8">
      <c r="A39" s="1" t="s">
        <v>77</v>
      </c>
      <c r="B39" s="1" t="s">
        <v>7</v>
      </c>
      <c r="C39" s="7">
        <f t="shared" si="0"/>
        <v>7.4569999999999999</v>
      </c>
      <c r="D39" s="7">
        <f t="shared" si="1"/>
        <v>1.341</v>
      </c>
      <c r="E39" s="6">
        <f>0.7457</f>
        <v>0.74570000000000003</v>
      </c>
      <c r="F39" s="6">
        <f t="shared" si="2"/>
        <v>1.3410218586562961</v>
      </c>
      <c r="G39" s="3" t="s">
        <v>99</v>
      </c>
      <c r="H39" s="1" t="s">
        <v>78</v>
      </c>
    </row>
    <row r="40" spans="1:8">
      <c r="A40" s="1" t="s">
        <v>76</v>
      </c>
      <c r="B40" s="1" t="s">
        <v>7</v>
      </c>
      <c r="C40" s="7">
        <f t="shared" si="0"/>
        <v>7.46</v>
      </c>
      <c r="D40" s="7">
        <f t="shared" si="1"/>
        <v>1.34</v>
      </c>
      <c r="E40" s="6">
        <v>0.746</v>
      </c>
      <c r="F40" s="6">
        <f t="shared" si="2"/>
        <v>1.3404825737265416</v>
      </c>
      <c r="G40" s="1" t="s">
        <v>98</v>
      </c>
      <c r="H40" s="1" t="s">
        <v>20</v>
      </c>
    </row>
    <row r="41" spans="1:8">
      <c r="A41" s="1" t="s">
        <v>54</v>
      </c>
      <c r="B41" s="1" t="s">
        <v>7</v>
      </c>
      <c r="C41" s="7">
        <f t="shared" si="0"/>
        <v>7.8529999999999998</v>
      </c>
      <c r="D41" s="7">
        <f t="shared" si="1"/>
        <v>1.2729999999999999</v>
      </c>
      <c r="E41" s="6">
        <f>PI()/4</f>
        <v>0.78539816339744828</v>
      </c>
      <c r="F41" s="6">
        <f t="shared" si="2"/>
        <v>1.2732395447351628</v>
      </c>
      <c r="G41" s="1" t="s">
        <v>89</v>
      </c>
      <c r="H41" s="1" t="s">
        <v>20</v>
      </c>
    </row>
    <row r="42" spans="1:8">
      <c r="A42" s="1" t="s">
        <v>35</v>
      </c>
      <c r="B42" s="1" t="s">
        <v>36</v>
      </c>
      <c r="C42" s="7">
        <f t="shared" si="0"/>
        <v>9.8059999999999992</v>
      </c>
      <c r="D42" s="7">
        <f t="shared" si="1"/>
        <v>1.0189999999999999</v>
      </c>
      <c r="E42" s="6">
        <v>9.8066499999999994</v>
      </c>
      <c r="F42" s="6">
        <f t="shared" si="2"/>
        <v>0.10197162129779283</v>
      </c>
      <c r="G42" s="1" t="s">
        <v>7</v>
      </c>
      <c r="H42" s="1" t="s">
        <v>37</v>
      </c>
    </row>
    <row r="43" spans="1:8">
      <c r="A43" s="1" t="s">
        <v>56</v>
      </c>
      <c r="B43" s="1" t="s">
        <v>7</v>
      </c>
      <c r="C43" s="7">
        <f t="shared" si="0"/>
        <v>9.8629999999999995</v>
      </c>
      <c r="D43" s="7">
        <f t="shared" si="1"/>
        <v>1.0129999999999999</v>
      </c>
      <c r="E43" s="6">
        <f>360/365</f>
        <v>0.98630136986301364</v>
      </c>
      <c r="F43" s="6">
        <f t="shared" si="2"/>
        <v>1.0138888888888888</v>
      </c>
      <c r="G43" s="1" t="s">
        <v>57</v>
      </c>
      <c r="H43" s="1" t="s">
        <v>58</v>
      </c>
    </row>
  </sheetData>
  <sortState ref="A5:H43">
    <sortCondition ref="C5:C43"/>
  </sortState>
  <mergeCells count="1">
    <mergeCell ref="A1:H1"/>
  </mergeCells>
  <pageMargins left="0.22" right="0.25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AGF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</dc:creator>
  <cp:lastModifiedBy>Alvaro</cp:lastModifiedBy>
  <cp:lastPrinted>2010-08-15T15:34:41Z</cp:lastPrinted>
  <dcterms:created xsi:type="dcterms:W3CDTF">2010-08-15T13:14:59Z</dcterms:created>
  <dcterms:modified xsi:type="dcterms:W3CDTF">2010-08-15T16:57:10Z</dcterms:modified>
</cp:coreProperties>
</file>